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activeTab="3"/>
  </bookViews>
  <sheets>
    <sheet name="PL" sheetId="1" r:id="rId1"/>
    <sheet name="BS" sheetId="2" r:id="rId2"/>
    <sheet name="Equity" sheetId="3" r:id="rId3"/>
    <sheet name="Cashflow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<sst xmlns="http://schemas.openxmlformats.org/spreadsheetml/2006/main" count="161" uniqueCount="124">
  <si>
    <t>B. I. G. INDUSTRIES BERHAD (195285-D)</t>
  </si>
  <si>
    <t>(Incorporated in Malaysia)</t>
  </si>
  <si>
    <t>2003</t>
  </si>
  <si>
    <t>2002</t>
  </si>
  <si>
    <t>RM'000</t>
  </si>
  <si>
    <t>Revenue</t>
  </si>
  <si>
    <t>Cost of Sales</t>
  </si>
  <si>
    <t>Gross Profit</t>
  </si>
  <si>
    <t>Administrative expenses</t>
  </si>
  <si>
    <t>Depreciation</t>
  </si>
  <si>
    <t>Other operating income</t>
  </si>
  <si>
    <t>Operating Profit</t>
  </si>
  <si>
    <t>Finance costs</t>
  </si>
  <si>
    <t>Share of results of associated company</t>
  </si>
  <si>
    <t>Profit before tax</t>
  </si>
  <si>
    <t>Tax expense</t>
  </si>
  <si>
    <t>Profit after taxation</t>
  </si>
  <si>
    <t>Minority interests</t>
  </si>
  <si>
    <t>Net profit for the period</t>
  </si>
  <si>
    <t>Basic earnings per ordinary share(sen)</t>
  </si>
  <si>
    <t>Diluted earnings per ordinary share(sen)</t>
  </si>
  <si>
    <t>31 December 2002</t>
  </si>
  <si>
    <t>As at Preceding   Financial Year End</t>
  </si>
  <si>
    <t>RM' 000</t>
  </si>
  <si>
    <t>Non-current assets</t>
  </si>
  <si>
    <t>Property,plant and equipment</t>
  </si>
  <si>
    <t>Quarry development expenditure</t>
  </si>
  <si>
    <t>Investment in subsidiary companies</t>
  </si>
  <si>
    <t>Investment in associated company</t>
  </si>
  <si>
    <t>Other investments</t>
  </si>
  <si>
    <t>Current assets</t>
  </si>
  <si>
    <t>Inventories</t>
  </si>
  <si>
    <t>Trade receivables</t>
  </si>
  <si>
    <t>Other receivables, deposits and Prepayments</t>
  </si>
  <si>
    <t>Amount due from related companies</t>
  </si>
  <si>
    <t>Fixed deposits with licensed banks</t>
  </si>
  <si>
    <t>Cash and bank balances</t>
  </si>
  <si>
    <t>Current liabilities</t>
  </si>
  <si>
    <t>Bank overdrafts</t>
  </si>
  <si>
    <t>Short term borrowings</t>
  </si>
  <si>
    <t>Trade payables</t>
  </si>
  <si>
    <t>Other payables and accruals</t>
  </si>
  <si>
    <t>Lease payables</t>
  </si>
  <si>
    <t>Land premium payable</t>
  </si>
  <si>
    <t>Tax payable</t>
  </si>
  <si>
    <t>Net current liabilities</t>
  </si>
  <si>
    <t>Financed by :</t>
  </si>
  <si>
    <t>Share capital</t>
  </si>
  <si>
    <t>Reserves</t>
  </si>
  <si>
    <t>Shareholders' equity</t>
  </si>
  <si>
    <t>Long term and deferred liabilities</t>
  </si>
  <si>
    <t>Term loans</t>
  </si>
  <si>
    <t>Deferred taxation</t>
  </si>
  <si>
    <t>Net tangible assets per share (sen)</t>
  </si>
  <si>
    <t>Non-distributable</t>
  </si>
  <si>
    <t>Distributable</t>
  </si>
  <si>
    <t>Reserve</t>
  </si>
  <si>
    <t>Share</t>
  </si>
  <si>
    <t>arising on</t>
  </si>
  <si>
    <t>Capital</t>
  </si>
  <si>
    <t>Premium</t>
  </si>
  <si>
    <t>consolidation</t>
  </si>
  <si>
    <t>Total</t>
  </si>
  <si>
    <t>At 1 January 2003</t>
  </si>
  <si>
    <t>At 1 January 2002</t>
  </si>
  <si>
    <t xml:space="preserve">Gain not recognised in the </t>
  </si>
  <si>
    <t xml:space="preserve">  income statement</t>
  </si>
  <si>
    <t>Net profit for the 12 months</t>
  </si>
  <si>
    <t>At 31 December 2002</t>
  </si>
  <si>
    <t>Cash flows from operating activities</t>
  </si>
  <si>
    <t>Operating profit before taxation</t>
  </si>
  <si>
    <t>Adjustments for :</t>
  </si>
  <si>
    <t>Amortisation of quarry development expenses</t>
  </si>
  <si>
    <t>Bad debts written off</t>
  </si>
  <si>
    <t>Depreciation of property, plant and equipment</t>
  </si>
  <si>
    <t>Dividend income</t>
  </si>
  <si>
    <t>Gain on disposal of property, plant and equipment</t>
  </si>
  <si>
    <t>Interest expense</t>
  </si>
  <si>
    <t>Prior year adjustment</t>
  </si>
  <si>
    <t>Provision for diminution in value</t>
  </si>
  <si>
    <t>Operating profit/(loss) before working capital changes</t>
  </si>
  <si>
    <t>Changes in working capital:</t>
  </si>
  <si>
    <t>Receivables</t>
  </si>
  <si>
    <t>Payables</t>
  </si>
  <si>
    <t>Cash generated from/(used in) operations</t>
  </si>
  <si>
    <t>Interest paid</t>
  </si>
  <si>
    <t>Interest received</t>
  </si>
  <si>
    <t>Taxation paid net of refund</t>
  </si>
  <si>
    <t>Net cash generated from/(used in) operating activities</t>
  </si>
  <si>
    <t>Cash flows from investing activities</t>
  </si>
  <si>
    <t>Addition of other investment</t>
  </si>
  <si>
    <t>Purchase of property, plant and equipment</t>
  </si>
  <si>
    <t>Addition to quarry development expenditure</t>
  </si>
  <si>
    <t>Proceeds from disposal of property, plant and equipment</t>
  </si>
  <si>
    <t>Net cash generated from/(used in) investing activities</t>
  </si>
  <si>
    <t>Cash flows from financing activities</t>
  </si>
  <si>
    <t>Proceeds from hire purchase creditors</t>
  </si>
  <si>
    <t>Payment of hire purchase Instalment</t>
  </si>
  <si>
    <t>Proceeds from revolving credits, bills payable and term loans</t>
  </si>
  <si>
    <t>Repayment of revolving credits, bills payable and term loans</t>
  </si>
  <si>
    <t>Net cash generated from/(used in) financing activities</t>
  </si>
  <si>
    <t>Net increase/(decrease) in cash and cash equivalents</t>
  </si>
  <si>
    <t>Cash and cash equivalents at beginning of year</t>
  </si>
  <si>
    <t>Cash and cash equivalents at end of period</t>
  </si>
  <si>
    <t>Cash and cash equivalents comprise:</t>
  </si>
  <si>
    <t>Decrease in fixed deposits pledged</t>
  </si>
  <si>
    <t>Net profit for the 6 months</t>
  </si>
  <si>
    <t>For the nine months ended 30 September 2003</t>
  </si>
  <si>
    <t>3 months ended 30 September</t>
  </si>
  <si>
    <t>Amortisation</t>
  </si>
  <si>
    <t>30 September 2003</t>
  </si>
  <si>
    <t>At 30 September 2003</t>
  </si>
  <si>
    <t>CONDENSED CONSOLIDATED CASH FLOW STATEMENT</t>
  </si>
  <si>
    <t xml:space="preserve">CONDENSED CONSOLIDATED BALANCE SHEET </t>
  </si>
  <si>
    <t>CONDENSED CONSOLIDATED INCOME STATEMENTS</t>
  </si>
  <si>
    <t>9 months ended 30 September</t>
  </si>
  <si>
    <t>N/A</t>
  </si>
  <si>
    <t>CONDENSED CONSOLIDATED STATEMENT OF CHANGES IN EQUITY</t>
  </si>
  <si>
    <t>The condensed consolidated Income Statements should be read in conjunction with the Annual Financial</t>
  </si>
  <si>
    <t>Report for the year ended 31 December 2002</t>
  </si>
  <si>
    <t>The condensed consolidated Balance Sheets should be read in conjunction with the Annual Financial</t>
  </si>
  <si>
    <t>the Annual Financial Report for the year ended 31 December 2002</t>
  </si>
  <si>
    <t>The condensed consolidated Cash Flow Statements should be read in conjunction with</t>
  </si>
  <si>
    <t xml:space="preserve">The condensed consolidated Statement of Changes in Equity should be read in conjunction with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</si>
</sst>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>
    <font>
      <sz val="10"/>
      <name val="Arial"/>
      <family val="0"/>
    </font>
    <font>
      <b/>
      <sz val="11"/>
      <name val="Book Antiqua"/>
      <family val="1"/>
    </font>
    <font>
      <sz val="11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15" applyNumberFormat="1" applyFont="1" applyAlignment="1">
      <alignment horizontal="left"/>
    </xf>
    <xf numFmtId="0" fontId="2" fillId="0" borderId="0" xfId="0" applyFont="1" applyAlignment="1">
      <alignment/>
    </xf>
    <xf numFmtId="164" fontId="2" fillId="0" borderId="0" xfId="15" applyNumberFormat="1" applyFont="1" applyAlignment="1">
      <alignment/>
    </xf>
    <xf numFmtId="164" fontId="2" fillId="0" borderId="0" xfId="15" applyNumberFormat="1" applyFont="1" applyAlignment="1" quotePrefix="1">
      <alignment horizontal="centerContinuous"/>
    </xf>
    <xf numFmtId="164" fontId="2" fillId="0" borderId="0" xfId="15" applyNumberFormat="1" applyFont="1" applyAlignment="1">
      <alignment horizontal="centerContinuous"/>
    </xf>
    <xf numFmtId="164" fontId="2" fillId="0" borderId="0" xfId="15" applyNumberFormat="1" applyFont="1" applyAlignment="1" quotePrefix="1">
      <alignment horizontal="center"/>
    </xf>
    <xf numFmtId="164" fontId="2" fillId="0" borderId="0" xfId="15" applyNumberFormat="1" applyFont="1" applyAlignment="1">
      <alignment horizontal="center"/>
    </xf>
    <xf numFmtId="164" fontId="2" fillId="0" borderId="1" xfId="15" applyNumberFormat="1" applyFont="1" applyBorder="1" applyAlignment="1">
      <alignment horizontal="center"/>
    </xf>
    <xf numFmtId="164" fontId="2" fillId="0" borderId="0" xfId="15" applyNumberFormat="1" applyFont="1" applyBorder="1" applyAlignment="1">
      <alignment horizontal="center"/>
    </xf>
    <xf numFmtId="0" fontId="1" fillId="0" borderId="0" xfId="0" applyFont="1" applyAlignment="1">
      <alignment/>
    </xf>
    <xf numFmtId="164" fontId="2" fillId="0" borderId="2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43" fontId="2" fillId="0" borderId="4" xfId="15" applyFont="1" applyBorder="1" applyAlignment="1">
      <alignment/>
    </xf>
    <xf numFmtId="0" fontId="2" fillId="0" borderId="0" xfId="0" applyFont="1" applyAlignment="1" quotePrefix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4" fontId="2" fillId="0" borderId="5" xfId="15" applyNumberFormat="1" applyFont="1" applyBorder="1" applyAlignment="1">
      <alignment/>
    </xf>
    <xf numFmtId="164" fontId="2" fillId="0" borderId="6" xfId="15" applyNumberFormat="1" applyFont="1" applyBorder="1" applyAlignment="1">
      <alignment/>
    </xf>
    <xf numFmtId="164" fontId="2" fillId="0" borderId="7" xfId="15" applyNumberFormat="1" applyFont="1" applyBorder="1" applyAlignment="1">
      <alignment/>
    </xf>
    <xf numFmtId="164" fontId="2" fillId="0" borderId="8" xfId="15" applyNumberFormat="1" applyFont="1" applyBorder="1" applyAlignment="1">
      <alignment/>
    </xf>
    <xf numFmtId="164" fontId="2" fillId="0" borderId="9" xfId="15" applyNumberFormat="1" applyFont="1" applyBorder="1" applyAlignment="1">
      <alignment/>
    </xf>
    <xf numFmtId="164" fontId="2" fillId="0" borderId="10" xfId="15" applyNumberFormat="1" applyFont="1" applyBorder="1" applyAlignment="1">
      <alignment/>
    </xf>
    <xf numFmtId="164" fontId="2" fillId="0" borderId="11" xfId="15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12" xfId="15" applyNumberFormat="1" applyFont="1" applyBorder="1" applyAlignment="1">
      <alignment/>
    </xf>
    <xf numFmtId="43" fontId="2" fillId="0" borderId="0" xfId="15" applyFont="1" applyAlignment="1">
      <alignment/>
    </xf>
    <xf numFmtId="43" fontId="2" fillId="0" borderId="0" xfId="15" applyFont="1" applyBorder="1" applyAlignment="1">
      <alignment/>
    </xf>
    <xf numFmtId="0" fontId="3" fillId="0" borderId="0" xfId="0" applyFont="1" applyAlignment="1">
      <alignment/>
    </xf>
    <xf numFmtId="43" fontId="3" fillId="0" borderId="0" xfId="15" applyNumberFormat="1" applyFont="1" applyAlignment="1">
      <alignment/>
    </xf>
    <xf numFmtId="164" fontId="1" fillId="0" borderId="0" xfId="15" applyNumberFormat="1" applyFont="1" applyAlignment="1">
      <alignment horizontal="left"/>
    </xf>
    <xf numFmtId="164" fontId="4" fillId="0" borderId="0" xfId="15" applyNumberFormat="1" applyFont="1" applyAlignment="1">
      <alignment horizontal="centerContinuous"/>
    </xf>
    <xf numFmtId="164" fontId="4" fillId="0" borderId="0" xfId="15" applyNumberFormat="1" applyFont="1" applyAlignment="1">
      <alignment horizontal="center"/>
    </xf>
    <xf numFmtId="164" fontId="4" fillId="0" borderId="0" xfId="15" applyNumberFormat="1" applyFont="1" applyAlignment="1">
      <alignment/>
    </xf>
    <xf numFmtId="164" fontId="3" fillId="0" borderId="0" xfId="15" applyNumberFormat="1" applyFont="1" applyAlignment="1">
      <alignment/>
    </xf>
    <xf numFmtId="164" fontId="3" fillId="0" borderId="3" xfId="15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2" fillId="0" borderId="13" xfId="15" applyNumberFormat="1" applyFont="1" applyBorder="1" applyAlignment="1">
      <alignment/>
    </xf>
    <xf numFmtId="15" fontId="2" fillId="0" borderId="0" xfId="0" applyNumberFormat="1" applyFont="1" applyAlignment="1" quotePrefix="1">
      <alignment horizontal="center" wrapText="1"/>
    </xf>
    <xf numFmtId="0" fontId="2" fillId="0" borderId="0" xfId="0" applyFont="1" applyAlignment="1">
      <alignment horizontal="left" indent="1"/>
    </xf>
    <xf numFmtId="0" fontId="1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164" fontId="2" fillId="0" borderId="4" xfId="15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Content.IE5\B9XKUN0K\BIG%20Consol-03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Hyper"/>
      <sheetName val="BS"/>
      <sheetName val="Interco Tran"/>
      <sheetName val="CJE2001"/>
      <sheetName val="Segmental (1)"/>
      <sheetName val="KLSEPL"/>
      <sheetName val="KLSEBS"/>
      <sheetName val="equity"/>
      <sheetName val="Cashflow"/>
      <sheetName val="bank"/>
    </sheetNames>
    <sheetDataSet>
      <sheetData sheetId="7">
        <row r="23">
          <cell r="F23">
            <v>463</v>
          </cell>
        </row>
        <row r="27">
          <cell r="F27">
            <v>9654</v>
          </cell>
        </row>
        <row r="49">
          <cell r="D49">
            <v>741.9</v>
          </cell>
          <cell r="F49">
            <v>742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23">
      <selection activeCell="A34" sqref="A34:A35"/>
    </sheetView>
  </sheetViews>
  <sheetFormatPr defaultColWidth="9.140625" defaultRowHeight="12.75"/>
  <cols>
    <col min="1" max="1" width="38.57421875" style="4" customWidth="1"/>
    <col min="2" max="2" width="15.57421875" style="5" customWidth="1"/>
    <col min="3" max="3" width="15.28125" style="5" customWidth="1"/>
    <col min="4" max="4" width="4.57421875" style="5" customWidth="1"/>
    <col min="5" max="5" width="16.7109375" style="5" customWidth="1"/>
    <col min="6" max="6" width="15.57421875" style="5" customWidth="1"/>
    <col min="7" max="16384" width="9.140625" style="4" customWidth="1"/>
  </cols>
  <sheetData>
    <row r="1" spans="1:6" s="2" customFormat="1" ht="16.5">
      <c r="A1" s="47" t="s">
        <v>0</v>
      </c>
      <c r="B1" s="47"/>
      <c r="C1" s="47"/>
      <c r="D1" s="47"/>
      <c r="E1" s="47"/>
      <c r="F1" s="47"/>
    </row>
    <row r="2" spans="1:6" s="2" customFormat="1" ht="16.5">
      <c r="A2" s="48" t="s">
        <v>1</v>
      </c>
      <c r="B2" s="48"/>
      <c r="C2" s="48"/>
      <c r="D2" s="48"/>
      <c r="E2" s="48"/>
      <c r="F2" s="48"/>
    </row>
    <row r="3" spans="1:6" s="2" customFormat="1" ht="16.5">
      <c r="A3" s="47" t="s">
        <v>114</v>
      </c>
      <c r="B3" s="47"/>
      <c r="C3" s="47"/>
      <c r="D3" s="47"/>
      <c r="E3" s="47"/>
      <c r="F3" s="47"/>
    </row>
    <row r="4" spans="1:6" ht="16.5">
      <c r="A4" s="2" t="s">
        <v>107</v>
      </c>
      <c r="B4" s="3"/>
      <c r="C4" s="3"/>
      <c r="D4" s="3"/>
      <c r="E4" s="3"/>
      <c r="F4" s="3"/>
    </row>
    <row r="5" ht="16.5">
      <c r="A5" s="2"/>
    </row>
    <row r="6" spans="2:6" ht="16.5">
      <c r="B6" s="6" t="s">
        <v>108</v>
      </c>
      <c r="C6" s="7"/>
      <c r="E6" s="6" t="s">
        <v>115</v>
      </c>
      <c r="F6" s="7"/>
    </row>
    <row r="7" spans="2:6" ht="16.5">
      <c r="B7" s="8" t="s">
        <v>2</v>
      </c>
      <c r="C7" s="8" t="s">
        <v>3</v>
      </c>
      <c r="D7" s="9"/>
      <c r="E7" s="8" t="s">
        <v>2</v>
      </c>
      <c r="F7" s="8" t="s">
        <v>3</v>
      </c>
    </row>
    <row r="8" spans="2:6" ht="17.25" thickBot="1">
      <c r="B8" s="10" t="s">
        <v>4</v>
      </c>
      <c r="C8" s="10" t="s">
        <v>4</v>
      </c>
      <c r="E8" s="10" t="s">
        <v>4</v>
      </c>
      <c r="F8" s="10" t="s">
        <v>4</v>
      </c>
    </row>
    <row r="9" spans="2:6" ht="16.5">
      <c r="B9" s="11"/>
      <c r="C9" s="11"/>
      <c r="E9" s="11"/>
      <c r="F9" s="11"/>
    </row>
    <row r="11" spans="1:6" ht="16.5">
      <c r="A11" s="12" t="s">
        <v>5</v>
      </c>
      <c r="B11" s="5">
        <v>13504</v>
      </c>
      <c r="C11" s="5">
        <v>11646</v>
      </c>
      <c r="E11" s="5">
        <v>37997</v>
      </c>
      <c r="F11" s="5">
        <v>34894</v>
      </c>
    </row>
    <row r="12" spans="1:6" ht="16.5">
      <c r="A12" s="4" t="s">
        <v>6</v>
      </c>
      <c r="B12" s="13">
        <v>-9585</v>
      </c>
      <c r="C12" s="13">
        <v>-8182</v>
      </c>
      <c r="E12" s="13">
        <v>-26938</v>
      </c>
      <c r="F12" s="13">
        <v>-24517</v>
      </c>
    </row>
    <row r="13" spans="1:6" ht="16.5">
      <c r="A13" s="12" t="s">
        <v>7</v>
      </c>
      <c r="B13" s="5">
        <f>+B11+B12</f>
        <v>3919</v>
      </c>
      <c r="C13" s="5">
        <f>+C11+C12</f>
        <v>3464</v>
      </c>
      <c r="E13" s="5">
        <f>+E11+E12</f>
        <v>11059</v>
      </c>
      <c r="F13" s="5">
        <f>+F11+F12</f>
        <v>10377</v>
      </c>
    </row>
    <row r="14" spans="1:6" ht="16.5">
      <c r="A14" s="4" t="s">
        <v>8</v>
      </c>
      <c r="B14" s="5">
        <v>-1368</v>
      </c>
      <c r="C14" s="5">
        <v>-1335</v>
      </c>
      <c r="E14" s="5">
        <v>-3917</v>
      </c>
      <c r="F14" s="5">
        <v>-3961</v>
      </c>
    </row>
    <row r="15" spans="1:6" ht="16.5">
      <c r="A15" s="4" t="s">
        <v>109</v>
      </c>
      <c r="B15" s="5">
        <v>-14</v>
      </c>
      <c r="C15" s="5">
        <v>-14</v>
      </c>
      <c r="E15" s="5">
        <v>-40</v>
      </c>
      <c r="F15" s="5">
        <v>-48</v>
      </c>
    </row>
    <row r="16" spans="1:6" ht="16.5">
      <c r="A16" s="4" t="s">
        <v>9</v>
      </c>
      <c r="B16" s="5">
        <v>-1141</v>
      </c>
      <c r="C16" s="5">
        <v>-1113</v>
      </c>
      <c r="E16" s="5">
        <v>-3401</v>
      </c>
      <c r="F16" s="5">
        <v>-3271</v>
      </c>
    </row>
    <row r="17" spans="1:6" ht="16.5">
      <c r="A17" s="4" t="s">
        <v>10</v>
      </c>
      <c r="B17" s="13">
        <v>185</v>
      </c>
      <c r="C17" s="13">
        <v>45</v>
      </c>
      <c r="E17" s="13">
        <v>515</v>
      </c>
      <c r="F17" s="13">
        <v>184</v>
      </c>
    </row>
    <row r="18" spans="1:6" ht="16.5">
      <c r="A18" s="12" t="s">
        <v>11</v>
      </c>
      <c r="B18" s="5">
        <f>SUM(B13:B17)</f>
        <v>1581</v>
      </c>
      <c r="C18" s="5">
        <f>SUM(C13:C17)</f>
        <v>1047</v>
      </c>
      <c r="E18" s="5">
        <f>SUM(E13:E17)</f>
        <v>4216</v>
      </c>
      <c r="F18" s="5">
        <f>SUM(F13:F17)</f>
        <v>3281</v>
      </c>
    </row>
    <row r="19" spans="1:6" ht="16.5">
      <c r="A19" s="4" t="s">
        <v>12</v>
      </c>
      <c r="B19" s="14">
        <v>-488</v>
      </c>
      <c r="C19" s="14">
        <v>-506</v>
      </c>
      <c r="D19" s="14"/>
      <c r="E19" s="14">
        <v>-1577</v>
      </c>
      <c r="F19" s="14">
        <v>-1481</v>
      </c>
    </row>
    <row r="20" spans="1:6" ht="16.5">
      <c r="A20" s="4" t="s">
        <v>13</v>
      </c>
      <c r="B20" s="13">
        <f>+E20</f>
        <v>0</v>
      </c>
      <c r="C20" s="13">
        <f>F20</f>
        <v>0</v>
      </c>
      <c r="E20" s="13"/>
      <c r="F20" s="13">
        <v>0</v>
      </c>
    </row>
    <row r="21" spans="1:6" ht="16.5">
      <c r="A21" s="12" t="s">
        <v>14</v>
      </c>
      <c r="B21" s="5">
        <f>+B18+B19+B20</f>
        <v>1093</v>
      </c>
      <c r="C21" s="5">
        <f>+C18+C19+C20</f>
        <v>541</v>
      </c>
      <c r="E21" s="5">
        <f>+E18+E19+E20</f>
        <v>2639</v>
      </c>
      <c r="F21" s="5">
        <f>+F18+F19+F20</f>
        <v>1800</v>
      </c>
    </row>
    <row r="22" spans="1:6" ht="16.5">
      <c r="A22" s="4" t="s">
        <v>15</v>
      </c>
      <c r="B22" s="13">
        <v>0</v>
      </c>
      <c r="C22" s="13">
        <v>10</v>
      </c>
      <c r="E22" s="13">
        <v>-79</v>
      </c>
      <c r="F22" s="13">
        <v>-7</v>
      </c>
    </row>
    <row r="23" spans="1:6" ht="16.5">
      <c r="A23" s="12" t="s">
        <v>16</v>
      </c>
      <c r="B23" s="5">
        <f>+B21+B22</f>
        <v>1093</v>
      </c>
      <c r="C23" s="5">
        <f>+C21+C22</f>
        <v>551</v>
      </c>
      <c r="E23" s="5">
        <f>+E21+E22</f>
        <v>2560</v>
      </c>
      <c r="F23" s="5">
        <f>+F21+F22</f>
        <v>1793</v>
      </c>
    </row>
    <row r="24" spans="1:6" ht="16.5">
      <c r="A24" s="4" t="s">
        <v>17</v>
      </c>
      <c r="F24" s="5">
        <v>0</v>
      </c>
    </row>
    <row r="25" spans="1:6" ht="17.25" thickBot="1">
      <c r="A25" s="12" t="s">
        <v>18</v>
      </c>
      <c r="B25" s="15">
        <f>+B23+B24</f>
        <v>1093</v>
      </c>
      <c r="C25" s="15">
        <f>+C23+C24</f>
        <v>551</v>
      </c>
      <c r="E25" s="15">
        <f>+E23+E24</f>
        <v>2560</v>
      </c>
      <c r="F25" s="15">
        <f>+F23+F24</f>
        <v>1793</v>
      </c>
    </row>
    <row r="26" ht="17.25" thickTop="1"/>
    <row r="27" spans="5:6" ht="16.5">
      <c r="E27" s="14"/>
      <c r="F27" s="14"/>
    </row>
    <row r="28" spans="1:6" ht="17.25" thickBot="1">
      <c r="A28" s="4" t="s">
        <v>19</v>
      </c>
      <c r="B28" s="16">
        <f>+B25/19218*100</f>
        <v>5.687376417941513</v>
      </c>
      <c r="C28" s="16">
        <f>+C25/19218*100</f>
        <v>2.867103756894578</v>
      </c>
      <c r="E28" s="16">
        <f>+E25/19218*100</f>
        <v>13.320845041107296</v>
      </c>
      <c r="F28" s="16">
        <f>+F25/19218*100</f>
        <v>9.32979498386929</v>
      </c>
    </row>
    <row r="29" ht="17.25" thickTop="1"/>
    <row r="31" spans="1:6" ht="17.25" thickBot="1">
      <c r="A31" s="4" t="s">
        <v>20</v>
      </c>
      <c r="B31" s="46" t="s">
        <v>116</v>
      </c>
      <c r="C31" s="46" t="s">
        <v>116</v>
      </c>
      <c r="D31" s="11"/>
      <c r="E31" s="46" t="s">
        <v>116</v>
      </c>
      <c r="F31" s="46" t="s">
        <v>116</v>
      </c>
    </row>
    <row r="32" ht="17.25" thickTop="1"/>
    <row r="34" ht="16.5">
      <c r="A34" s="4" t="s">
        <v>118</v>
      </c>
    </row>
    <row r="35" ht="16.5">
      <c r="A35" s="4" t="s">
        <v>119</v>
      </c>
    </row>
  </sheetData>
  <mergeCells count="3">
    <mergeCell ref="A1:F1"/>
    <mergeCell ref="A2:F2"/>
    <mergeCell ref="A3:F3"/>
  </mergeCells>
  <printOptions/>
  <pageMargins left="0.4" right="0.38" top="1" bottom="1" header="0.5" footer="0.5"/>
  <pageSetup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50">
      <selection activeCell="A56" sqref="A56:A57"/>
    </sheetView>
  </sheetViews>
  <sheetFormatPr defaultColWidth="9.140625" defaultRowHeight="12.75"/>
  <cols>
    <col min="1" max="1" width="3.8515625" style="4" customWidth="1"/>
    <col min="2" max="2" width="44.140625" style="4" customWidth="1"/>
    <col min="3" max="3" width="4.57421875" style="4" customWidth="1"/>
    <col min="4" max="4" width="19.57421875" style="4" customWidth="1"/>
    <col min="5" max="5" width="4.57421875" style="4" customWidth="1"/>
    <col min="6" max="6" width="19.8515625" style="4" customWidth="1"/>
    <col min="7" max="7" width="2.7109375" style="4" customWidth="1"/>
    <col min="8" max="8" width="7.57421875" style="4" hidden="1" customWidth="1"/>
    <col min="9" max="16384" width="9.140625" style="4" customWidth="1"/>
  </cols>
  <sheetData>
    <row r="1" spans="1:8" s="2" customFormat="1" ht="16.5">
      <c r="A1" s="47" t="s">
        <v>0</v>
      </c>
      <c r="B1" s="47"/>
      <c r="C1" s="47"/>
      <c r="D1" s="47"/>
      <c r="E1" s="47"/>
      <c r="F1" s="47"/>
      <c r="G1" s="47"/>
      <c r="H1" s="47"/>
    </row>
    <row r="2" spans="1:8" s="2" customFormat="1" ht="16.5">
      <c r="A2" s="48" t="s">
        <v>1</v>
      </c>
      <c r="B2" s="48"/>
      <c r="C2" s="48"/>
      <c r="D2" s="48"/>
      <c r="E2" s="48"/>
      <c r="F2" s="48"/>
      <c r="G2" s="48"/>
      <c r="H2" s="48"/>
    </row>
    <row r="3" spans="1:8" s="2" customFormat="1" ht="16.5">
      <c r="A3" s="47" t="s">
        <v>113</v>
      </c>
      <c r="B3" s="47"/>
      <c r="C3" s="47"/>
      <c r="D3" s="47"/>
      <c r="E3" s="47"/>
      <c r="F3" s="47"/>
      <c r="G3" s="47"/>
      <c r="H3" s="47"/>
    </row>
    <row r="4" ht="16.5">
      <c r="A4" s="2" t="s">
        <v>107</v>
      </c>
    </row>
    <row r="5" ht="16.5">
      <c r="A5" s="2"/>
    </row>
    <row r="6" spans="4:8" ht="23.25" customHeight="1">
      <c r="D6" s="41" t="s">
        <v>110</v>
      </c>
      <c r="E6" s="18"/>
      <c r="F6" s="17" t="s">
        <v>21</v>
      </c>
      <c r="H6" s="18" t="s">
        <v>22</v>
      </c>
    </row>
    <row r="7" spans="4:8" ht="16.5">
      <c r="D7" s="19" t="s">
        <v>23</v>
      </c>
      <c r="E7" s="19"/>
      <c r="F7" s="19" t="s">
        <v>23</v>
      </c>
      <c r="H7" s="19" t="s">
        <v>23</v>
      </c>
    </row>
    <row r="8" spans="4:8" ht="16.5">
      <c r="D8" s="19"/>
      <c r="E8" s="19"/>
      <c r="F8" s="19"/>
      <c r="H8" s="19"/>
    </row>
    <row r="9" ht="16.5">
      <c r="B9" s="12" t="s">
        <v>24</v>
      </c>
    </row>
    <row r="10" spans="2:9" ht="16.5">
      <c r="B10" s="2" t="s">
        <v>25</v>
      </c>
      <c r="D10" s="5">
        <v>45455</v>
      </c>
      <c r="E10" s="5"/>
      <c r="F10" s="5">
        <v>47886</v>
      </c>
      <c r="H10" s="5">
        <v>52023</v>
      </c>
      <c r="I10" s="27"/>
    </row>
    <row r="11" spans="2:9" ht="16.5">
      <c r="B11" s="2" t="s">
        <v>26</v>
      </c>
      <c r="D11" s="5">
        <v>1501</v>
      </c>
      <c r="E11" s="5"/>
      <c r="F11" s="5">
        <v>1138</v>
      </c>
      <c r="H11" s="5"/>
      <c r="I11" s="27"/>
    </row>
    <row r="12" spans="2:9" ht="16.5">
      <c r="B12" s="2" t="s">
        <v>27</v>
      </c>
      <c r="D12" s="5">
        <v>0</v>
      </c>
      <c r="E12" s="5"/>
      <c r="F12" s="5">
        <v>0</v>
      </c>
      <c r="H12" s="5">
        <v>0</v>
      </c>
      <c r="I12" s="27"/>
    </row>
    <row r="13" spans="2:9" ht="16.5">
      <c r="B13" s="2" t="s">
        <v>28</v>
      </c>
      <c r="D13" s="5">
        <v>29</v>
      </c>
      <c r="E13" s="5"/>
      <c r="F13" s="5">
        <v>29</v>
      </c>
      <c r="H13" s="5">
        <v>0</v>
      </c>
      <c r="I13" s="27"/>
    </row>
    <row r="14" spans="2:9" ht="16.5">
      <c r="B14" s="2" t="s">
        <v>29</v>
      </c>
      <c r="D14" s="5">
        <v>408</v>
      </c>
      <c r="E14" s="5"/>
      <c r="F14" s="5">
        <v>408</v>
      </c>
      <c r="H14" s="5">
        <v>1150</v>
      </c>
      <c r="I14" s="27"/>
    </row>
    <row r="15" ht="16.5">
      <c r="I15" s="27"/>
    </row>
    <row r="16" spans="4:9" ht="16.5">
      <c r="D16" s="5"/>
      <c r="E16" s="5"/>
      <c r="F16" s="5"/>
      <c r="I16" s="27"/>
    </row>
    <row r="17" spans="2:9" ht="16.5">
      <c r="B17" s="12" t="s">
        <v>30</v>
      </c>
      <c r="D17" s="5"/>
      <c r="E17" s="14"/>
      <c r="F17" s="5"/>
      <c r="I17" s="27"/>
    </row>
    <row r="18" spans="2:9" ht="16.5">
      <c r="B18" s="4" t="s">
        <v>31</v>
      </c>
      <c r="D18" s="20">
        <v>6855</v>
      </c>
      <c r="E18" s="21"/>
      <c r="F18" s="20">
        <v>5146</v>
      </c>
      <c r="H18" s="20">
        <v>2931</v>
      </c>
      <c r="I18" s="27"/>
    </row>
    <row r="19" spans="2:9" ht="16.5">
      <c r="B19" s="4" t="s">
        <v>32</v>
      </c>
      <c r="D19" s="21">
        <v>23893</v>
      </c>
      <c r="E19" s="21"/>
      <c r="F19" s="21">
        <v>20597</v>
      </c>
      <c r="H19" s="21">
        <v>13758</v>
      </c>
      <c r="I19" s="27"/>
    </row>
    <row r="20" spans="2:9" ht="16.5">
      <c r="B20" s="4" t="s">
        <v>33</v>
      </c>
      <c r="D20" s="21">
        <v>10283</v>
      </c>
      <c r="E20" s="21"/>
      <c r="F20" s="21">
        <v>8410</v>
      </c>
      <c r="H20" s="21">
        <v>1793</v>
      </c>
      <c r="I20" s="27"/>
    </row>
    <row r="21" spans="2:9" ht="16.5">
      <c r="B21" s="4" t="s">
        <v>34</v>
      </c>
      <c r="D21" s="21">
        <v>111</v>
      </c>
      <c r="E21" s="21"/>
      <c r="F21" s="21">
        <v>111</v>
      </c>
      <c r="H21" s="21">
        <v>200</v>
      </c>
      <c r="I21" s="27"/>
    </row>
    <row r="22" spans="2:9" ht="16.5">
      <c r="B22" s="4" t="s">
        <v>35</v>
      </c>
      <c r="D22" s="21">
        <v>124</v>
      </c>
      <c r="E22" s="21"/>
      <c r="F22" s="21">
        <v>299</v>
      </c>
      <c r="H22" s="21">
        <v>649</v>
      </c>
      <c r="I22" s="27"/>
    </row>
    <row r="23" spans="2:9" ht="16.5">
      <c r="B23" s="4" t="s">
        <v>36</v>
      </c>
      <c r="D23" s="22">
        <v>971</v>
      </c>
      <c r="E23" s="21"/>
      <c r="F23" s="21">
        <v>463</v>
      </c>
      <c r="H23" s="21"/>
      <c r="I23" s="27"/>
    </row>
    <row r="24" spans="4:9" ht="16.5">
      <c r="D24" s="23">
        <f>SUM(D18:D23)</f>
        <v>42237</v>
      </c>
      <c r="E24" s="21"/>
      <c r="F24" s="24">
        <f>SUM(F18:F23)</f>
        <v>35026</v>
      </c>
      <c r="H24" s="24">
        <f>SUM(H18:H23)</f>
        <v>19331</v>
      </c>
      <c r="I24" s="27"/>
    </row>
    <row r="25" spans="4:9" ht="16.5">
      <c r="D25" s="5"/>
      <c r="E25" s="14"/>
      <c r="F25" s="5"/>
      <c r="I25" s="27"/>
    </row>
    <row r="26" spans="2:9" ht="16.5">
      <c r="B26" s="12" t="s">
        <v>37</v>
      </c>
      <c r="D26" s="5"/>
      <c r="E26" s="14"/>
      <c r="F26" s="5"/>
      <c r="I26" s="27"/>
    </row>
    <row r="27" spans="2:9" ht="16.5">
      <c r="B27" s="4" t="s">
        <v>38</v>
      </c>
      <c r="D27" s="20">
        <v>2854</v>
      </c>
      <c r="E27" s="14"/>
      <c r="F27" s="20">
        <v>9654</v>
      </c>
      <c r="I27" s="27"/>
    </row>
    <row r="28" spans="2:9" ht="16.5">
      <c r="B28" s="4" t="s">
        <v>39</v>
      </c>
      <c r="D28" s="21">
        <v>24770</v>
      </c>
      <c r="E28" s="14"/>
      <c r="F28" s="21">
        <v>16403</v>
      </c>
      <c r="H28" s="20">
        <v>20606</v>
      </c>
      <c r="I28" s="27"/>
    </row>
    <row r="29" spans="2:9" ht="16.5">
      <c r="B29" s="4" t="s">
        <v>40</v>
      </c>
      <c r="D29" s="21">
        <v>8381</v>
      </c>
      <c r="E29" s="14"/>
      <c r="F29" s="21">
        <v>8287</v>
      </c>
      <c r="H29" s="21">
        <v>4493</v>
      </c>
      <c r="I29" s="27"/>
    </row>
    <row r="30" spans="2:9" ht="16.5">
      <c r="B30" s="4" t="s">
        <v>41</v>
      </c>
      <c r="D30" s="21">
        <v>4059</v>
      </c>
      <c r="E30" s="14"/>
      <c r="F30" s="21">
        <v>2728</v>
      </c>
      <c r="H30" s="21">
        <v>4898</v>
      </c>
      <c r="I30" s="27"/>
    </row>
    <row r="31" spans="2:9" ht="16.5">
      <c r="B31" s="4" t="s">
        <v>42</v>
      </c>
      <c r="D31" s="21">
        <v>201</v>
      </c>
      <c r="E31" s="14"/>
      <c r="F31" s="21">
        <v>590</v>
      </c>
      <c r="H31" s="21">
        <v>0</v>
      </c>
      <c r="I31" s="27"/>
    </row>
    <row r="32" spans="2:9" ht="16.5">
      <c r="B32" s="4" t="s">
        <v>43</v>
      </c>
      <c r="D32" s="21">
        <v>0</v>
      </c>
      <c r="E32" s="14"/>
      <c r="F32" s="21">
        <v>686</v>
      </c>
      <c r="H32" s="21"/>
      <c r="I32" s="27"/>
    </row>
    <row r="33" spans="2:9" ht="16.5">
      <c r="B33" s="4" t="s">
        <v>44</v>
      </c>
      <c r="D33" s="25">
        <f>25+19</f>
        <v>44</v>
      </c>
      <c r="E33" s="14"/>
      <c r="F33" s="25">
        <v>1</v>
      </c>
      <c r="H33" s="21"/>
      <c r="I33" s="27"/>
    </row>
    <row r="34" spans="4:9" ht="16.5">
      <c r="D34" s="26">
        <f>SUM(D27:D33)</f>
        <v>40309</v>
      </c>
      <c r="E34" s="21"/>
      <c r="F34" s="25">
        <f>SUM(F27:F33)</f>
        <v>38349</v>
      </c>
      <c r="H34" s="24">
        <f>SUM(H28:H32)</f>
        <v>29997</v>
      </c>
      <c r="I34" s="27"/>
    </row>
    <row r="35" spans="2:9" ht="16.5">
      <c r="B35" s="27"/>
      <c r="D35" s="5"/>
      <c r="E35" s="14"/>
      <c r="F35" s="5"/>
      <c r="H35" s="5"/>
      <c r="I35" s="27"/>
    </row>
    <row r="36" spans="2:9" ht="16.5">
      <c r="B36" s="12" t="s">
        <v>45</v>
      </c>
      <c r="D36" s="5">
        <f>+D24-D34</f>
        <v>1928</v>
      </c>
      <c r="E36" s="14"/>
      <c r="F36" s="5">
        <f>+F24-F34</f>
        <v>-3323</v>
      </c>
      <c r="H36" s="5">
        <f>+H24-H34</f>
        <v>-10666</v>
      </c>
      <c r="I36" s="27"/>
    </row>
    <row r="37" spans="4:9" ht="16.5">
      <c r="D37" s="5"/>
      <c r="E37" s="14"/>
      <c r="F37" s="5"/>
      <c r="H37" s="5"/>
      <c r="I37" s="27"/>
    </row>
    <row r="38" spans="4:9" ht="17.25" thickBot="1">
      <c r="D38" s="28">
        <f>+D10+D11+D12+D13+D14+D36</f>
        <v>49321</v>
      </c>
      <c r="E38" s="14"/>
      <c r="F38" s="28">
        <f>+F10+F11+F12+F13+F14+F36</f>
        <v>46138</v>
      </c>
      <c r="H38" s="28">
        <f>+H36+H14+H10+H13</f>
        <v>42507</v>
      </c>
      <c r="I38" s="27"/>
    </row>
    <row r="39" spans="4:9" ht="16.5">
      <c r="D39" s="5"/>
      <c r="E39" s="14"/>
      <c r="F39" s="5"/>
      <c r="H39" s="5"/>
      <c r="I39" s="27"/>
    </row>
    <row r="40" spans="2:9" ht="16.5">
      <c r="B40" s="4" t="s">
        <v>46</v>
      </c>
      <c r="D40" s="5"/>
      <c r="E40" s="14"/>
      <c r="F40" s="5"/>
      <c r="H40" s="5"/>
      <c r="I40" s="27"/>
    </row>
    <row r="41" spans="2:9" ht="16.5">
      <c r="B41" s="4" t="s">
        <v>47</v>
      </c>
      <c r="D41" s="5">
        <v>19218</v>
      </c>
      <c r="E41" s="14"/>
      <c r="F41" s="5">
        <v>19218</v>
      </c>
      <c r="H41" s="5"/>
      <c r="I41" s="27"/>
    </row>
    <row r="42" spans="2:9" ht="16.5">
      <c r="B42" s="4" t="s">
        <v>48</v>
      </c>
      <c r="D42" s="13">
        <v>23070</v>
      </c>
      <c r="E42" s="14"/>
      <c r="F42" s="13">
        <v>20510</v>
      </c>
      <c r="H42" s="5">
        <v>19218</v>
      </c>
      <c r="I42" s="27"/>
    </row>
    <row r="43" spans="2:9" ht="25.5" customHeight="1">
      <c r="B43" s="12" t="s">
        <v>49</v>
      </c>
      <c r="D43" s="5">
        <f>+D42+D41</f>
        <v>42288</v>
      </c>
      <c r="E43" s="14"/>
      <c r="F43" s="5">
        <f>+F41+F42</f>
        <v>39728</v>
      </c>
      <c r="H43" s="5"/>
      <c r="I43" s="27"/>
    </row>
    <row r="44" spans="4:9" ht="16.5">
      <c r="D44" s="5"/>
      <c r="E44" s="14"/>
      <c r="F44" s="5"/>
      <c r="H44" s="5"/>
      <c r="I44" s="27"/>
    </row>
    <row r="45" spans="2:9" ht="16.5">
      <c r="B45" s="12" t="s">
        <v>50</v>
      </c>
      <c r="D45" s="5"/>
      <c r="E45" s="14"/>
      <c r="F45" s="5"/>
      <c r="H45" s="5"/>
      <c r="I45" s="27"/>
    </row>
    <row r="46" spans="2:9" ht="16.5">
      <c r="B46" s="4" t="s">
        <v>42</v>
      </c>
      <c r="D46" s="5">
        <v>822</v>
      </c>
      <c r="E46" s="14"/>
      <c r="F46" s="5">
        <v>870</v>
      </c>
      <c r="H46" s="5">
        <v>1891</v>
      </c>
      <c r="I46" s="27"/>
    </row>
    <row r="47" spans="2:9" ht="16.5">
      <c r="B47" s="4" t="s">
        <v>43</v>
      </c>
      <c r="D47" s="5">
        <v>313</v>
      </c>
      <c r="E47" s="14"/>
      <c r="F47" s="5">
        <v>313</v>
      </c>
      <c r="H47" s="5">
        <v>0</v>
      </c>
      <c r="I47" s="27"/>
    </row>
    <row r="48" spans="2:9" ht="16.5">
      <c r="B48" s="4" t="s">
        <v>51</v>
      </c>
      <c r="D48" s="5">
        <v>5096</v>
      </c>
      <c r="E48" s="14"/>
      <c r="F48" s="5">
        <v>4485</v>
      </c>
      <c r="H48" s="5">
        <v>2419</v>
      </c>
      <c r="I48" s="27"/>
    </row>
    <row r="49" spans="2:9" ht="16.5">
      <c r="B49" s="4" t="s">
        <v>52</v>
      </c>
      <c r="D49" s="5">
        <v>802</v>
      </c>
      <c r="E49" s="14"/>
      <c r="F49" s="5">
        <v>742</v>
      </c>
      <c r="H49" s="5">
        <v>0</v>
      </c>
      <c r="I49" s="27"/>
    </row>
    <row r="50" spans="4:8" ht="16.5">
      <c r="D50" s="13"/>
      <c r="E50" s="14"/>
      <c r="F50" s="13"/>
      <c r="H50" s="13"/>
    </row>
    <row r="51" spans="4:8" ht="17.25" thickBot="1">
      <c r="D51" s="15">
        <f>SUM(D43:D50)</f>
        <v>49321</v>
      </c>
      <c r="E51" s="14"/>
      <c r="F51" s="15">
        <f>+F43+F46+F47+F48+F49</f>
        <v>46138</v>
      </c>
      <c r="H51" s="5">
        <f>SUM(H42:H50)</f>
        <v>23528</v>
      </c>
    </row>
    <row r="52" spans="4:8" ht="17.25" thickTop="1">
      <c r="D52" s="5"/>
      <c r="E52" s="14"/>
      <c r="F52" s="5"/>
      <c r="H52" s="5"/>
    </row>
    <row r="53" spans="4:6" ht="16.5">
      <c r="D53" s="29">
        <f>+D38-D51</f>
        <v>0</v>
      </c>
      <c r="E53" s="30"/>
      <c r="F53" s="29">
        <f>+F38-F51</f>
        <v>0</v>
      </c>
    </row>
    <row r="54" spans="2:6" ht="16.5">
      <c r="B54" s="45" t="s">
        <v>53</v>
      </c>
      <c r="D54" s="32">
        <f>+((D43-D11)/D41)*100</f>
        <v>212.23332292642314</v>
      </c>
      <c r="E54" s="14"/>
      <c r="F54" s="32">
        <f>+((F43-F11)/F41)*100</f>
        <v>200.8013320845041</v>
      </c>
    </row>
    <row r="55" spans="4:6" ht="16.5">
      <c r="D55" s="5"/>
      <c r="E55" s="14"/>
      <c r="F55" s="5"/>
    </row>
    <row r="56" spans="1:6" ht="16.5">
      <c r="A56" s="4" t="s">
        <v>120</v>
      </c>
      <c r="D56" s="5"/>
      <c r="E56" s="14"/>
      <c r="F56" s="5"/>
    </row>
    <row r="57" spans="1:6" ht="16.5">
      <c r="A57" s="4" t="s">
        <v>119</v>
      </c>
      <c r="D57" s="5"/>
      <c r="E57" s="14"/>
      <c r="F57" s="5"/>
    </row>
    <row r="58" spans="4:6" ht="16.5">
      <c r="D58" s="5"/>
      <c r="E58" s="14"/>
      <c r="F58" s="5"/>
    </row>
    <row r="59" spans="4:6" ht="16.5">
      <c r="D59" s="5"/>
      <c r="E59" s="5"/>
      <c r="F59" s="5"/>
    </row>
    <row r="60" spans="4:6" ht="16.5">
      <c r="D60" s="5"/>
      <c r="E60" s="5"/>
      <c r="F60" s="5"/>
    </row>
    <row r="61" spans="4:6" ht="16.5">
      <c r="D61" s="5"/>
      <c r="E61" s="5"/>
      <c r="F61" s="5"/>
    </row>
    <row r="62" spans="4:6" ht="16.5">
      <c r="D62" s="29"/>
      <c r="E62" s="29"/>
      <c r="F62" s="29"/>
    </row>
  </sheetData>
  <mergeCells count="3">
    <mergeCell ref="A1:H1"/>
    <mergeCell ref="A2:H2"/>
    <mergeCell ref="A3:H3"/>
  </mergeCells>
  <printOptions/>
  <pageMargins left="0.75" right="0.53" top="0.31" bottom="0.31" header="0.31" footer="0.19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8">
      <selection activeCell="A8" sqref="A8"/>
    </sheetView>
  </sheetViews>
  <sheetFormatPr defaultColWidth="9.140625" defaultRowHeight="12.75"/>
  <cols>
    <col min="1" max="1" width="29.7109375" style="31" customWidth="1"/>
    <col min="2" max="2" width="11.57421875" style="37" customWidth="1"/>
    <col min="3" max="3" width="12.00390625" style="37" customWidth="1"/>
    <col min="4" max="4" width="15.140625" style="37" customWidth="1"/>
    <col min="5" max="5" width="13.57421875" style="37" customWidth="1"/>
    <col min="6" max="6" width="12.8515625" style="37" customWidth="1"/>
    <col min="7" max="16384" width="9.140625" style="31" customWidth="1"/>
  </cols>
  <sheetData>
    <row r="1" spans="1:6" s="1" customFormat="1" ht="15">
      <c r="A1" s="49" t="s">
        <v>0</v>
      </c>
      <c r="B1" s="49"/>
      <c r="C1" s="49"/>
      <c r="D1" s="49"/>
      <c r="E1" s="49"/>
      <c r="F1" s="49"/>
    </row>
    <row r="2" spans="1:6" s="1" customFormat="1" ht="15">
      <c r="A2" s="49" t="s">
        <v>1</v>
      </c>
      <c r="B2" s="49"/>
      <c r="C2" s="49"/>
      <c r="D2" s="49"/>
      <c r="E2" s="49"/>
      <c r="F2" s="49"/>
    </row>
    <row r="3" spans="1:6" s="1" customFormat="1" ht="15">
      <c r="A3" s="49" t="s">
        <v>117</v>
      </c>
      <c r="B3" s="49"/>
      <c r="C3" s="49"/>
      <c r="D3" s="49"/>
      <c r="E3" s="49"/>
      <c r="F3" s="49"/>
    </row>
    <row r="4" spans="1:6" s="2" customFormat="1" ht="16.5">
      <c r="A4" s="42" t="s">
        <v>107</v>
      </c>
      <c r="B4" s="43"/>
      <c r="C4" s="43"/>
      <c r="D4" s="43"/>
      <c r="E4" s="43"/>
      <c r="F4" s="43"/>
    </row>
    <row r="5" spans="1:6" s="2" customFormat="1" ht="16.5">
      <c r="A5" s="1"/>
      <c r="B5" s="33"/>
      <c r="C5" s="33"/>
      <c r="D5" s="33"/>
      <c r="E5" s="33"/>
      <c r="F5" s="33"/>
    </row>
    <row r="6" spans="3:6" ht="15">
      <c r="C6" s="34" t="s">
        <v>54</v>
      </c>
      <c r="D6" s="34"/>
      <c r="E6" s="35" t="s">
        <v>55</v>
      </c>
      <c r="F6" s="36"/>
    </row>
    <row r="7" spans="2:6" ht="15">
      <c r="B7" s="35"/>
      <c r="C7" s="35"/>
      <c r="D7" s="35" t="s">
        <v>56</v>
      </c>
      <c r="E7" s="35"/>
      <c r="F7" s="35"/>
    </row>
    <row r="8" spans="2:6" ht="15">
      <c r="B8" s="35" t="s">
        <v>57</v>
      </c>
      <c r="C8" s="35" t="s">
        <v>57</v>
      </c>
      <c r="D8" s="35" t="s">
        <v>58</v>
      </c>
      <c r="E8" s="35" t="s">
        <v>5</v>
      </c>
      <c r="F8" s="35"/>
    </row>
    <row r="9" spans="2:6" ht="15">
      <c r="B9" s="35" t="s">
        <v>59</v>
      </c>
      <c r="C9" s="35" t="s">
        <v>60</v>
      </c>
      <c r="D9" s="35" t="s">
        <v>61</v>
      </c>
      <c r="E9" s="35" t="s">
        <v>56</v>
      </c>
      <c r="F9" s="35" t="s">
        <v>62</v>
      </c>
    </row>
    <row r="10" spans="2:6" ht="15">
      <c r="B10" s="35" t="s">
        <v>4</v>
      </c>
      <c r="C10" s="35" t="s">
        <v>4</v>
      </c>
      <c r="D10" s="35" t="s">
        <v>4</v>
      </c>
      <c r="E10" s="35" t="s">
        <v>4</v>
      </c>
      <c r="F10" s="35" t="s">
        <v>4</v>
      </c>
    </row>
    <row r="13" spans="1:6" ht="15">
      <c r="A13" s="44" t="s">
        <v>63</v>
      </c>
      <c r="B13" s="37">
        <v>19218</v>
      </c>
      <c r="C13" s="37">
        <v>1891</v>
      </c>
      <c r="D13" s="37">
        <v>2495</v>
      </c>
      <c r="E13" s="37">
        <v>16124</v>
      </c>
      <c r="F13" s="37">
        <f>SUM(B13:E13)</f>
        <v>39728</v>
      </c>
    </row>
    <row r="14" spans="1:6" ht="13.5">
      <c r="A14" s="45" t="s">
        <v>106</v>
      </c>
      <c r="B14" s="37">
        <v>0</v>
      </c>
      <c r="C14" s="37">
        <v>0</v>
      </c>
      <c r="D14" s="37">
        <v>0</v>
      </c>
      <c r="E14" s="37">
        <f>+PL!E25</f>
        <v>2560</v>
      </c>
      <c r="F14" s="37">
        <f>SUM(B14:E14)</f>
        <v>2560</v>
      </c>
    </row>
    <row r="15" ht="13.5">
      <c r="A15" s="45"/>
    </row>
    <row r="16" spans="1:7" ht="15.75" thickBot="1">
      <c r="A16" s="44" t="s">
        <v>111</v>
      </c>
      <c r="B16" s="38">
        <f>SUM(B13:B15)</f>
        <v>19218</v>
      </c>
      <c r="C16" s="38">
        <f>SUM(C13:C15)</f>
        <v>1891</v>
      </c>
      <c r="D16" s="38">
        <f>SUM(D13:D15)</f>
        <v>2495</v>
      </c>
      <c r="E16" s="38">
        <f>SUM(E13:E15)</f>
        <v>18684</v>
      </c>
      <c r="F16" s="38">
        <f>SUM(F13:F15)</f>
        <v>42288</v>
      </c>
      <c r="G16" s="39"/>
    </row>
    <row r="17" spans="1:7" ht="14.25" thickTop="1">
      <c r="A17" s="45"/>
      <c r="G17" s="39"/>
    </row>
    <row r="18" ht="13.5">
      <c r="A18" s="45"/>
    </row>
    <row r="19" spans="1:6" ht="15">
      <c r="A19" s="44" t="s">
        <v>64</v>
      </c>
      <c r="B19" s="37">
        <v>19218</v>
      </c>
      <c r="C19" s="37">
        <v>1891</v>
      </c>
      <c r="D19" s="37">
        <v>2495</v>
      </c>
      <c r="E19" s="37">
        <v>13565</v>
      </c>
      <c r="F19" s="37">
        <f>SUM(B19:E19)</f>
        <v>37169</v>
      </c>
    </row>
    <row r="20" ht="13.5">
      <c r="A20" s="45" t="s">
        <v>65</v>
      </c>
    </row>
    <row r="21" spans="1:6" ht="13.5">
      <c r="A21" s="45" t="s">
        <v>66</v>
      </c>
      <c r="B21" s="37">
        <v>0</v>
      </c>
      <c r="C21" s="37">
        <v>0</v>
      </c>
      <c r="D21" s="37">
        <v>0</v>
      </c>
      <c r="E21" s="37">
        <v>174</v>
      </c>
      <c r="F21" s="37">
        <f>SUM(B21:E21)</f>
        <v>174</v>
      </c>
    </row>
    <row r="22" spans="1:6" ht="13.5">
      <c r="A22" s="45" t="s">
        <v>67</v>
      </c>
      <c r="B22" s="37">
        <v>0</v>
      </c>
      <c r="C22" s="37">
        <v>0</v>
      </c>
      <c r="D22" s="37">
        <v>0</v>
      </c>
      <c r="E22" s="37">
        <v>2385</v>
      </c>
      <c r="F22" s="37">
        <f>SUM(B22:E22)</f>
        <v>2385</v>
      </c>
    </row>
    <row r="23" ht="13.5">
      <c r="A23" s="45"/>
    </row>
    <row r="24" spans="1:6" ht="15.75" thickBot="1">
      <c r="A24" s="44" t="s">
        <v>68</v>
      </c>
      <c r="B24" s="38">
        <f>SUM(B19:B23)</f>
        <v>19218</v>
      </c>
      <c r="C24" s="38">
        <f>SUM(C19:C23)</f>
        <v>1891</v>
      </c>
      <c r="D24" s="38">
        <f>SUM(D19:D23)</f>
        <v>2495</v>
      </c>
      <c r="E24" s="38">
        <f>SUM(E19:E23)</f>
        <v>16124</v>
      </c>
      <c r="F24" s="38">
        <f>SUM(F19:F23)</f>
        <v>39728</v>
      </c>
    </row>
    <row r="25" ht="14.25" thickTop="1"/>
    <row r="26" ht="16.5">
      <c r="A26" s="4" t="s">
        <v>123</v>
      </c>
    </row>
    <row r="27" ht="16.5">
      <c r="A27" s="4" t="s">
        <v>121</v>
      </c>
    </row>
  </sheetData>
  <mergeCells count="3">
    <mergeCell ref="A1:F1"/>
    <mergeCell ref="A2:F2"/>
    <mergeCell ref="A3:F3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8"/>
  <sheetViews>
    <sheetView tabSelected="1" workbookViewId="0" topLeftCell="A62">
      <selection activeCell="B68" sqref="B68"/>
    </sheetView>
  </sheetViews>
  <sheetFormatPr defaultColWidth="9.140625" defaultRowHeight="12.75"/>
  <cols>
    <col min="1" max="1" width="2.8515625" style="4" customWidth="1"/>
    <col min="2" max="2" width="59.57421875" style="4" customWidth="1"/>
    <col min="3" max="3" width="21.140625" style="5" customWidth="1"/>
    <col min="4" max="16384" width="9.140625" style="4" customWidth="1"/>
  </cols>
  <sheetData>
    <row r="1" spans="1:8" s="2" customFormat="1" ht="16.5">
      <c r="A1" s="1" t="s">
        <v>0</v>
      </c>
      <c r="B1" s="1"/>
      <c r="C1" s="1"/>
      <c r="D1" s="1"/>
      <c r="E1" s="1"/>
      <c r="F1" s="1"/>
      <c r="G1" s="1"/>
      <c r="H1" s="1"/>
    </row>
    <row r="2" s="2" customFormat="1" ht="16.5">
      <c r="A2" s="2" t="s">
        <v>1</v>
      </c>
    </row>
    <row r="3" spans="1:8" s="2" customFormat="1" ht="16.5">
      <c r="A3" s="1" t="s">
        <v>112</v>
      </c>
      <c r="B3" s="1"/>
      <c r="C3" s="1"/>
      <c r="D3" s="1"/>
      <c r="E3" s="1"/>
      <c r="F3" s="1"/>
      <c r="G3" s="1"/>
      <c r="H3" s="1"/>
    </row>
    <row r="4" spans="1:3" s="2" customFormat="1" ht="16.5">
      <c r="A4" s="2" t="s">
        <v>107</v>
      </c>
      <c r="C4" s="3"/>
    </row>
    <row r="5" ht="16.5">
      <c r="A5" s="2"/>
    </row>
    <row r="6" ht="16.5">
      <c r="C6" s="41" t="s">
        <v>110</v>
      </c>
    </row>
    <row r="7" ht="16.5">
      <c r="C7" s="9" t="s">
        <v>4</v>
      </c>
    </row>
    <row r="8" ht="16.5">
      <c r="A8" s="12" t="s">
        <v>69</v>
      </c>
    </row>
    <row r="10" spans="1:3" ht="16.5">
      <c r="A10" s="4" t="s">
        <v>70</v>
      </c>
      <c r="C10" s="5">
        <f>+PL!E21</f>
        <v>2639</v>
      </c>
    </row>
    <row r="12" ht="16.5">
      <c r="A12" s="4" t="s">
        <v>71</v>
      </c>
    </row>
    <row r="13" spans="2:3" ht="16.5">
      <c r="B13" s="4" t="s">
        <v>72</v>
      </c>
      <c r="C13" s="5">
        <v>40</v>
      </c>
    </row>
    <row r="14" ht="16.5" hidden="1">
      <c r="B14" s="4" t="s">
        <v>73</v>
      </c>
    </row>
    <row r="15" spans="2:3" ht="15.75" customHeight="1">
      <c r="B15" s="4" t="s">
        <v>74</v>
      </c>
      <c r="C15" s="5">
        <v>3401</v>
      </c>
    </row>
    <row r="16" ht="16.5" hidden="1">
      <c r="B16" s="4" t="s">
        <v>75</v>
      </c>
    </row>
    <row r="17" ht="16.5" hidden="1">
      <c r="B17" s="4" t="s">
        <v>76</v>
      </c>
    </row>
    <row r="18" spans="2:3" ht="15" customHeight="1">
      <c r="B18" s="4" t="s">
        <v>77</v>
      </c>
      <c r="C18" s="5">
        <v>1577</v>
      </c>
    </row>
    <row r="19" ht="16.5" hidden="1">
      <c r="B19" s="4" t="s">
        <v>78</v>
      </c>
    </row>
    <row r="20" ht="16.5" customHeight="1" hidden="1">
      <c r="B20" s="4" t="s">
        <v>79</v>
      </c>
    </row>
    <row r="21" ht="16.5">
      <c r="C21" s="13"/>
    </row>
    <row r="22" spans="1:4" ht="16.5">
      <c r="A22" s="4" t="s">
        <v>80</v>
      </c>
      <c r="C22" s="5">
        <f>SUM(C10:C21)</f>
        <v>7657</v>
      </c>
      <c r="D22" s="27"/>
    </row>
    <row r="24" ht="16.5">
      <c r="A24" s="4" t="s">
        <v>81</v>
      </c>
    </row>
    <row r="26" spans="2:3" ht="16.5">
      <c r="B26" s="4" t="s">
        <v>31</v>
      </c>
      <c r="C26" s="5">
        <v>-1709</v>
      </c>
    </row>
    <row r="27" spans="2:3" ht="16.5">
      <c r="B27" s="4" t="s">
        <v>82</v>
      </c>
      <c r="C27" s="5">
        <v>-5169</v>
      </c>
    </row>
    <row r="28" spans="2:3" ht="16.5">
      <c r="B28" s="4" t="s">
        <v>83</v>
      </c>
      <c r="C28" s="5">
        <v>739</v>
      </c>
    </row>
    <row r="29" ht="16.5">
      <c r="C29" s="13"/>
    </row>
    <row r="30" spans="1:4" ht="16.5">
      <c r="A30" s="4" t="s">
        <v>84</v>
      </c>
      <c r="C30" s="5">
        <f>SUM(C22:C29)</f>
        <v>1518</v>
      </c>
      <c r="D30" s="27"/>
    </row>
    <row r="32" spans="2:4" ht="16.5" customHeight="1">
      <c r="B32" s="4" t="s">
        <v>85</v>
      </c>
      <c r="C32" s="5">
        <f>-C18</f>
        <v>-1577</v>
      </c>
      <c r="D32" s="27"/>
    </row>
    <row r="33" ht="16.5" hidden="1">
      <c r="B33" s="4" t="s">
        <v>86</v>
      </c>
    </row>
    <row r="34" spans="2:3" ht="16.5" hidden="1">
      <c r="B34" s="4" t="s">
        <v>52</v>
      </c>
      <c r="C34" s="5">
        <f>(+'[1]KLSEBS'!D49-'[1]KLSEBS'!F49)</f>
        <v>-0.10000000000002274</v>
      </c>
    </row>
    <row r="35" spans="2:4" ht="16.5">
      <c r="B35" s="4" t="s">
        <v>87</v>
      </c>
      <c r="C35" s="5">
        <v>24</v>
      </c>
      <c r="D35" s="27"/>
    </row>
    <row r="36" ht="16.5">
      <c r="C36" s="13"/>
    </row>
    <row r="37" spans="1:4" ht="16.5">
      <c r="A37" s="12" t="s">
        <v>88</v>
      </c>
      <c r="C37" s="40">
        <f>SUM(C32:C36)</f>
        <v>-1553.1</v>
      </c>
      <c r="D37" s="14"/>
    </row>
    <row r="39" ht="16.5">
      <c r="A39" s="12" t="s">
        <v>89</v>
      </c>
    </row>
    <row r="41" spans="1:3" ht="16.5">
      <c r="A41" s="4" t="s">
        <v>105</v>
      </c>
      <c r="C41" s="5">
        <v>175</v>
      </c>
    </row>
    <row r="42" spans="1:3" ht="16.5" hidden="1">
      <c r="A42" s="4" t="s">
        <v>90</v>
      </c>
      <c r="C42" s="5">
        <f>+'BS'!D14-'BS'!F14</f>
        <v>0</v>
      </c>
    </row>
    <row r="43" spans="1:3" ht="16.5">
      <c r="A43" s="2" t="s">
        <v>91</v>
      </c>
      <c r="C43" s="5">
        <v>-970</v>
      </c>
    </row>
    <row r="44" spans="1:3" ht="15.75" customHeight="1">
      <c r="A44" s="4" t="s">
        <v>92</v>
      </c>
      <c r="C44" s="5">
        <v>-403</v>
      </c>
    </row>
    <row r="45" ht="16.5" hidden="1">
      <c r="A45" s="4" t="s">
        <v>93</v>
      </c>
    </row>
    <row r="47" spans="1:4" ht="16.5">
      <c r="A47" s="12" t="s">
        <v>94</v>
      </c>
      <c r="C47" s="40">
        <f>SUM(C41:C46)</f>
        <v>-1198</v>
      </c>
      <c r="D47" s="27"/>
    </row>
    <row r="49" ht="16.5">
      <c r="A49" s="12" t="s">
        <v>95</v>
      </c>
    </row>
    <row r="50" ht="15.75" customHeight="1"/>
    <row r="51" spans="1:3" ht="16.5">
      <c r="A51" s="4" t="s">
        <v>96</v>
      </c>
      <c r="C51" s="5">
        <v>700</v>
      </c>
    </row>
    <row r="52" spans="1:3" ht="16.5">
      <c r="A52" s="4" t="s">
        <v>97</v>
      </c>
      <c r="C52" s="5">
        <v>-1137</v>
      </c>
    </row>
    <row r="53" spans="1:4" ht="16.5">
      <c r="A53" s="4" t="s">
        <v>98</v>
      </c>
      <c r="C53" s="5">
        <v>8978</v>
      </c>
      <c r="D53" s="27"/>
    </row>
    <row r="54" ht="16.5" hidden="1">
      <c r="A54" s="4" t="s">
        <v>99</v>
      </c>
    </row>
    <row r="56" spans="1:4" ht="16.5">
      <c r="A56" s="12" t="s">
        <v>100</v>
      </c>
      <c r="C56" s="40">
        <f>SUM(C51:C53)</f>
        <v>8541</v>
      </c>
      <c r="D56" s="27"/>
    </row>
    <row r="58" spans="1:4" ht="16.5">
      <c r="A58" s="12" t="s">
        <v>101</v>
      </c>
      <c r="C58" s="5">
        <f>+C30+C37+C47+C56</f>
        <v>7307.9</v>
      </c>
      <c r="D58" s="5"/>
    </row>
    <row r="59" spans="1:3" ht="16.5">
      <c r="A59" s="12" t="s">
        <v>102</v>
      </c>
      <c r="C59" s="5">
        <f>+'[1]KLSEBS'!F23-'[1]KLSEBS'!F27</f>
        <v>-9191</v>
      </c>
    </row>
    <row r="60" spans="1:3" ht="17.25" thickBot="1">
      <c r="A60" s="12" t="s">
        <v>103</v>
      </c>
      <c r="C60" s="15">
        <f>SUM(C58:C59)</f>
        <v>-1883.1000000000004</v>
      </c>
    </row>
    <row r="61" ht="17.25" thickTop="1"/>
    <row r="62" ht="16.5">
      <c r="A62" s="2" t="s">
        <v>104</v>
      </c>
    </row>
    <row r="63" spans="1:3" ht="16.5">
      <c r="A63" s="2" t="s">
        <v>38</v>
      </c>
      <c r="C63" s="5">
        <v>-2854</v>
      </c>
    </row>
    <row r="64" spans="1:3" ht="16.5">
      <c r="A64" s="2" t="s">
        <v>36</v>
      </c>
      <c r="C64" s="5">
        <v>971</v>
      </c>
    </row>
    <row r="65" spans="3:4" ht="17.25" thickBot="1">
      <c r="C65" s="15">
        <f>+C63+C64</f>
        <v>-1883</v>
      </c>
      <c r="D65" s="27"/>
    </row>
    <row r="66" ht="17.25" thickTop="1"/>
    <row r="67" ht="16.5">
      <c r="A67" s="4" t="s">
        <v>122</v>
      </c>
    </row>
    <row r="68" ht="16.5">
      <c r="A68" s="4" t="s">
        <v>121</v>
      </c>
    </row>
  </sheetData>
  <printOptions/>
  <pageMargins left="0.47" right="0.44" top="0.28" bottom="0.26" header="0.22" footer="0.19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B.I.G GAS INDUSTRIEL SDN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B.I.G GAS INDUSTRIEL SDN BHD.</dc:creator>
  <cp:keywords/>
  <dc:description/>
  <cp:lastModifiedBy>User</cp:lastModifiedBy>
  <cp:lastPrinted>2003-11-05T02:02:32Z</cp:lastPrinted>
  <dcterms:created xsi:type="dcterms:W3CDTF">2003-05-20T04:35:25Z</dcterms:created>
  <dcterms:modified xsi:type="dcterms:W3CDTF">2003-11-21T08:40:52Z</dcterms:modified>
  <cp:category/>
  <cp:version/>
  <cp:contentType/>
  <cp:contentStatus/>
</cp:coreProperties>
</file>